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perty Comparison" sheetId="1" state="visible" r:id="rId1"/>
    <sheet xmlns:r="http://schemas.openxmlformats.org/officeDocument/2006/relationships" name="Cost Referenc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&quot; JPY&quot;"/>
    <numFmt numFmtId="165" formatCode="0.0%"/>
    <numFmt numFmtId="166" formatCode="0.0&quot; years&quot;"/>
  </numFmts>
  <fonts count="7">
    <font>
      <name val="Calibri"/>
      <family val="2"/>
      <color theme="1"/>
      <sz val="11"/>
      <scheme val="minor"/>
    </font>
    <font>
      <name val="Calibri"/>
      <b val="1"/>
      <color rgb="001A1A2E"/>
      <sz val="14"/>
    </font>
    <font>
      <name val="Calibri"/>
      <color rgb="0064648C"/>
      <sz val="10"/>
    </font>
    <font>
      <name val="Calibri"/>
      <b val="1"/>
      <color rgb="00FFFFFF"/>
      <sz val="11"/>
    </font>
    <font>
      <name val="Calibri"/>
      <b val="1"/>
      <color rgb="001A1A2E"/>
      <sz val="11"/>
    </font>
    <font>
      <name val="Calibri"/>
      <color rgb="001A1A2E"/>
      <sz val="11"/>
    </font>
    <font>
      <name val="Calibri"/>
      <b val="1"/>
      <color rgb="001B5E20"/>
      <sz val="11"/>
    </font>
  </fonts>
  <fills count="6">
    <fill>
      <patternFill/>
    </fill>
    <fill>
      <patternFill patternType="gray125"/>
    </fill>
    <fill>
      <patternFill patternType="solid">
        <fgColor rgb="001A1A2E"/>
        <bgColor rgb="001A1A2E"/>
      </patternFill>
    </fill>
    <fill>
      <patternFill patternType="solid">
        <fgColor rgb="00F7F7FB"/>
        <bgColor rgb="00F7F7FB"/>
      </patternFill>
    </fill>
    <fill>
      <patternFill patternType="solid">
        <fgColor rgb="00FFF8E1"/>
        <bgColor rgb="00FFF8E1"/>
      </patternFill>
    </fill>
    <fill>
      <patternFill patternType="solid">
        <fgColor rgb="00E8F5E9"/>
        <bgColor rgb="00E8F5E9"/>
      </patternFill>
    </fill>
  </fills>
  <borders count="2">
    <border>
      <left/>
      <right/>
      <top/>
      <bottom/>
      <diagonal/>
    </border>
    <border>
      <left style="thin">
        <color rgb="00E8E8F0"/>
      </left>
      <right style="thin">
        <color rgb="00E8E8F0"/>
      </right>
      <top style="thin">
        <color rgb="00E8E8F0"/>
      </top>
      <bottom style="thin">
        <color rgb="00E8E8F0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pivotButton="0" quotePrefix="0" xfId="0"/>
    <xf numFmtId="0" fontId="3" fillId="2" borderId="1" applyAlignment="1" pivotButton="0" quotePrefix="0" xfId="0">
      <alignment horizontal="center"/>
    </xf>
    <xf numFmtId="0" fontId="4" fillId="3" borderId="1" pivotButton="0" quotePrefix="0" xfId="0"/>
    <xf numFmtId="0" fontId="0" fillId="3" borderId="1" pivotButton="0" quotePrefix="0" xfId="0"/>
    <xf numFmtId="0" fontId="5" fillId="0" borderId="1" pivotButton="0" quotePrefix="0" xfId="0"/>
    <xf numFmtId="0" fontId="0" fillId="4" borderId="1" applyAlignment="1" pivotButton="0" quotePrefix="0" xfId="0">
      <alignment horizontal="right"/>
    </xf>
    <xf numFmtId="3" fontId="0" fillId="4" borderId="1" applyAlignment="1" pivotButton="0" quotePrefix="0" xfId="0">
      <alignment horizontal="right"/>
    </xf>
    <xf numFmtId="164" fontId="0" fillId="4" borderId="1" applyAlignment="1" pivotButton="0" quotePrefix="0" xfId="0">
      <alignment horizontal="right"/>
    </xf>
    <xf numFmtId="164" fontId="6" fillId="5" borderId="1" applyAlignment="1" pivotButton="0" quotePrefix="0" xfId="0">
      <alignment horizontal="right"/>
    </xf>
    <xf numFmtId="165" fontId="6" fillId="5" borderId="1" applyAlignment="1" pivotButton="0" quotePrefix="0" xfId="0">
      <alignment horizontal="right"/>
    </xf>
    <xf numFmtId="166" fontId="6" fillId="5" borderId="1" applyAlignment="1" pivotButton="0" quotePrefix="0" xfId="0">
      <alignment horizontal="right"/>
    </xf>
    <xf numFmtId="0" fontId="1" fillId="0" borderId="0" pivotButton="0" quotePrefix="0" xfId="0"/>
    <xf numFmtId="0" fontId="3" fillId="2" borderId="1" pivotButton="0" quotePrefix="0" xfId="0"/>
    <xf numFmtId="164" fontId="0" fillId="0" borderId="1" pivotButton="0" quotePrefix="0" xfId="0"/>
    <xf numFmtId="0" fontId="2" fillId="0" borderId="1" pivotButton="0" quotePrefix="0" xfId="0"/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E8453C"/>
    <outlinePr summaryBelow="1" summaryRight="1"/>
    <pageSetUpPr/>
  </sheetPr>
  <dimension ref="A1:F54"/>
  <sheetViews>
    <sheetView workbookViewId="0">
      <selection activeCell="A1" sqref="A1"/>
    </sheetView>
  </sheetViews>
  <sheetFormatPr baseColWidth="8" defaultRowHeight="15"/>
  <cols>
    <col width="32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 ht="30" customHeight="1">
      <c r="A1" s="1" t="inlineStr">
        <is>
          <t>Property Comparison Tool</t>
        </is>
      </c>
    </row>
    <row r="2" ht="20" customHeight="1">
      <c r="A2" s="2" t="inlineStr">
        <is>
          <t>Enter property details below. Yellow cells are for your input. Green cells calculate automatically.</t>
        </is>
      </c>
    </row>
    <row r="4">
      <c r="A4" s="3" t="inlineStr"/>
      <c r="B4" s="3" t="inlineStr">
        <is>
          <t>Property 1</t>
        </is>
      </c>
      <c r="C4" s="3" t="inlineStr">
        <is>
          <t>Property 2</t>
        </is>
      </c>
      <c r="D4" s="3" t="inlineStr">
        <is>
          <t>Property 3</t>
        </is>
      </c>
      <c r="E4" s="3" t="inlineStr">
        <is>
          <t>Property 4</t>
        </is>
      </c>
      <c r="F4" s="3" t="inlineStr">
        <is>
          <t>Property 5</t>
        </is>
      </c>
    </row>
    <row r="5">
      <c r="A5" s="4" t="inlineStr">
        <is>
          <t>BASIC INFORMATION</t>
        </is>
      </c>
      <c r="B5" s="5" t="n"/>
      <c r="C5" s="5" t="n"/>
      <c r="D5" s="5" t="n"/>
      <c r="E5" s="5" t="n"/>
      <c r="F5" s="5" t="n"/>
    </row>
    <row r="6">
      <c r="A6" s="6" t="inlineStr">
        <is>
          <t>Property ID / Name</t>
        </is>
      </c>
      <c r="B6" s="7" t="inlineStr">
        <is>
          <t>24013 (Tokamachi)</t>
        </is>
      </c>
      <c r="C6" s="7" t="n"/>
      <c r="D6" s="7" t="n"/>
      <c r="E6" s="7" t="n"/>
      <c r="F6" s="7" t="n"/>
    </row>
    <row r="7">
      <c r="A7" s="6" t="inlineStr">
        <is>
          <t>Location (City, Prefecture)</t>
        </is>
      </c>
      <c r="B7" s="7" t="inlineStr">
        <is>
          <t>Tokamachi, Niigata</t>
        </is>
      </c>
      <c r="C7" s="7" t="n"/>
      <c r="D7" s="7" t="n"/>
      <c r="E7" s="7" t="n"/>
      <c r="F7" s="7" t="n"/>
    </row>
    <row r="8">
      <c r="A8" s="6" t="inlineStr">
        <is>
          <t>Number of Rooms</t>
        </is>
      </c>
      <c r="B8" s="7" t="n">
        <v>4</v>
      </c>
      <c r="C8" s="7" t="n"/>
      <c r="D8" s="7" t="n"/>
      <c r="E8" s="7" t="n"/>
      <c r="F8" s="7" t="n"/>
    </row>
    <row r="9">
      <c r="A9" s="6" t="inlineStr">
        <is>
          <t>Building Area (sqm)</t>
        </is>
      </c>
      <c r="B9" s="8" t="n">
        <v>100</v>
      </c>
      <c r="C9" s="8" t="n"/>
      <c r="D9" s="8" t="n"/>
      <c r="E9" s="8" t="n"/>
      <c r="F9" s="8" t="n"/>
    </row>
    <row r="10">
      <c r="A10" s="6" t="inlineStr">
        <is>
          <t>Land Area (sqm)</t>
        </is>
      </c>
      <c r="B10" s="8" t="n">
        <v>350</v>
      </c>
      <c r="C10" s="8" t="n"/>
      <c r="D10" s="8" t="n"/>
      <c r="E10" s="8" t="n"/>
      <c r="F10" s="8" t="n"/>
    </row>
    <row r="11">
      <c r="A11" s="6" t="inlineStr">
        <is>
          <t>Year Built</t>
        </is>
      </c>
      <c r="B11" s="7" t="n">
        <v>1987</v>
      </c>
      <c r="C11" s="7" t="n"/>
      <c r="D11" s="7" t="n"/>
      <c r="E11" s="7" t="n"/>
      <c r="F11" s="7" t="n"/>
    </row>
    <row r="13">
      <c r="A13" s="4" t="inlineStr">
        <is>
          <t>ACQUISITION COSTS (JPY)</t>
        </is>
      </c>
      <c r="B13" s="5" t="n"/>
      <c r="C13" s="5" t="n"/>
      <c r="D13" s="5" t="n"/>
      <c r="E13" s="5" t="n"/>
      <c r="F13" s="5" t="n"/>
    </row>
    <row r="14">
      <c r="A14" s="6" t="inlineStr">
        <is>
          <t>Listing Price</t>
        </is>
      </c>
      <c r="B14" s="9" t="n">
        <v>500000</v>
      </c>
      <c r="C14" s="9" t="n"/>
      <c r="D14" s="9" t="n"/>
      <c r="E14" s="9" t="n"/>
      <c r="F14" s="9" t="n"/>
    </row>
    <row r="15">
      <c r="A15" s="6" t="inlineStr">
        <is>
          <t>Agent Commission (3% + Y60K + tax)</t>
        </is>
      </c>
      <c r="B15" s="10">
        <f>IF(B14="","",ROUND((B14*0.03+60000)*1.1,0))</f>
        <v/>
      </c>
      <c r="C15" s="10">
        <f>IF(C14="","",ROUND((C14*0.03+60000)*1.1,0))</f>
        <v/>
      </c>
      <c r="D15" s="10">
        <f>IF(D14="","",ROUND((D14*0.03+60000)*1.1,0))</f>
        <v/>
      </c>
      <c r="E15" s="10">
        <f>IF(E14="","",ROUND((E14*0.03+60000)*1.1,0))</f>
        <v/>
      </c>
      <c r="F15" s="10">
        <f>IF(F14="","",ROUND((F14*0.03+60000)*1.1,0))</f>
        <v/>
      </c>
    </row>
    <row r="16">
      <c r="A16" s="6" t="inlineStr">
        <is>
          <t>Registration Tax - Land (1.5%)</t>
        </is>
      </c>
      <c r="B16" s="10">
        <f>IF(B14="","",ROUND(B14*0.7*0.015,0))</f>
        <v/>
      </c>
      <c r="C16" s="10">
        <f>IF(C14="","",ROUND(C14*0.7*0.015,0))</f>
        <v/>
      </c>
      <c r="D16" s="10">
        <f>IF(D14="","",ROUND(D14*0.7*0.015,0))</f>
        <v/>
      </c>
      <c r="E16" s="10">
        <f>IF(E14="","",ROUND(E14*0.7*0.015,0))</f>
        <v/>
      </c>
      <c r="F16" s="10">
        <f>IF(F14="","",ROUND(F14*0.7*0.015,0))</f>
        <v/>
      </c>
    </row>
    <row r="17">
      <c r="A17" s="6" t="inlineStr">
        <is>
          <t>Registration Tax - Building (2%)</t>
        </is>
      </c>
      <c r="B17" s="10">
        <f>IF(B14="","",ROUND(B14*0.3*0.02,0))</f>
        <v/>
      </c>
      <c r="C17" s="10">
        <f>IF(C14="","",ROUND(C14*0.3*0.02,0))</f>
        <v/>
      </c>
      <c r="D17" s="10">
        <f>IF(D14="","",ROUND(D14*0.3*0.02,0))</f>
        <v/>
      </c>
      <c r="E17" s="10">
        <f>IF(E14="","",ROUND(E14*0.3*0.02,0))</f>
        <v/>
      </c>
      <c r="F17" s="10">
        <f>IF(F14="","",ROUND(F14*0.3*0.02,0))</f>
        <v/>
      </c>
    </row>
    <row r="18">
      <c r="A18" s="6" t="inlineStr">
        <is>
          <t>Stamp Duty (Y200-Y10,000)</t>
        </is>
      </c>
      <c r="B18" s="9" t="n">
        <v>200</v>
      </c>
      <c r="C18" s="9" t="n"/>
      <c r="D18" s="9" t="n"/>
      <c r="E18" s="9" t="n"/>
      <c r="F18" s="9" t="n"/>
    </row>
    <row r="19">
      <c r="A19" s="6" t="inlineStr">
        <is>
          <t>Judicial Scrivener</t>
        </is>
      </c>
      <c r="B19" s="9" t="n">
        <v>50000</v>
      </c>
      <c r="C19" s="9" t="n"/>
      <c r="D19" s="9" t="n"/>
      <c r="E19" s="9" t="n"/>
      <c r="F19" s="9" t="n"/>
    </row>
    <row r="20">
      <c r="A20" s="6" t="inlineStr">
        <is>
          <t>Professional Inspection</t>
        </is>
      </c>
      <c r="B20" s="9" t="n">
        <v>30000</v>
      </c>
      <c r="C20" s="9" t="n"/>
      <c r="D20" s="9" t="n"/>
      <c r="E20" s="9" t="n"/>
      <c r="F20" s="9" t="n"/>
    </row>
    <row r="21">
      <c r="A21" s="6" t="inlineStr">
        <is>
          <t>Translation Costs</t>
        </is>
      </c>
      <c r="B21" s="9" t="n">
        <v>15000</v>
      </c>
      <c r="C21" s="9" t="n"/>
      <c r="D21" s="9" t="n"/>
      <c r="E21" s="9" t="n"/>
      <c r="F21" s="9" t="n"/>
    </row>
    <row r="22">
      <c r="A22" s="6" t="inlineStr">
        <is>
          <t>ACQUISITION SUBTOTAL</t>
        </is>
      </c>
      <c r="B22" s="10">
        <f>IF(B14="","",SUM(B14,B15,B16,B17,B18,B19,B20,B21))</f>
        <v/>
      </c>
      <c r="C22" s="10">
        <f>IF(C14="","",SUM(C14,C15,C16,C17,C18,C19,C20,C21))</f>
        <v/>
      </c>
      <c r="D22" s="10">
        <f>IF(D14="","",SUM(D14,D15,D16,D17,D18,D19,D20,D21))</f>
        <v/>
      </c>
      <c r="E22" s="10">
        <f>IF(E14="","",SUM(E14,E15,E16,E17,E18,E19,E20,E21))</f>
        <v/>
      </c>
      <c r="F22" s="10">
        <f>IF(F14="","",SUM(F14,F15,F16,F17,F18,F19,F20,F21))</f>
        <v/>
      </c>
    </row>
    <row r="24">
      <c r="A24" s="6" t="inlineStr">
        <is>
          <t>Acquisition Tax (3%, billed later)</t>
        </is>
      </c>
      <c r="B24" s="10">
        <f>IF(B14="","",ROUND(B14*0.7*0.03,0))</f>
        <v/>
      </c>
      <c r="C24" s="10">
        <f>IF(C14="","",ROUND(C14*0.7*0.03,0))</f>
        <v/>
      </c>
      <c r="D24" s="10">
        <f>IF(D14="","",ROUND(D14*0.7*0.03,0))</f>
        <v/>
      </c>
      <c r="E24" s="10">
        <f>IF(E14="","",ROUND(E14*0.7*0.03,0))</f>
        <v/>
      </c>
      <c r="F24" s="10">
        <f>IF(F14="","",ROUND(F14*0.7*0.03,0))</f>
        <v/>
      </c>
    </row>
    <row r="26">
      <c r="A26" s="4" t="inlineStr">
        <is>
          <t>RENOVATION COSTS (JPY)</t>
        </is>
      </c>
      <c r="B26" s="5" t="n"/>
      <c r="C26" s="5" t="n"/>
      <c r="D26" s="5" t="n"/>
      <c r="E26" s="5" t="n"/>
      <c r="F26" s="5" t="n"/>
    </row>
    <row r="27">
      <c r="A27" s="6" t="inlineStr">
        <is>
          <t>Estimated Renovation Total</t>
        </is>
      </c>
      <c r="B27" s="9" t="n">
        <v>5000000</v>
      </c>
      <c r="C27" s="9" t="n"/>
      <c r="D27" s="9" t="n"/>
      <c r="E27" s="9" t="n"/>
      <c r="F27" s="9" t="n"/>
    </row>
    <row r="28">
      <c r="A28" s="6" t="inlineStr">
        <is>
          <t>Contingency (25%)</t>
        </is>
      </c>
      <c r="B28" s="10">
        <f>IF(B27="","",ROUND(B27*0.25,0))</f>
        <v/>
      </c>
      <c r="C28" s="10">
        <f>IF(C27="","",ROUND(C27*0.25,0))</f>
        <v/>
      </c>
      <c r="D28" s="10">
        <f>IF(D27="","",ROUND(D27*0.25,0))</f>
        <v/>
      </c>
      <c r="E28" s="10">
        <f>IF(E27="","",ROUND(E27*0.25,0))</f>
        <v/>
      </c>
      <c r="F28" s="10">
        <f>IF(F27="","",ROUND(F27*0.25,0))</f>
        <v/>
      </c>
    </row>
    <row r="29">
      <c r="A29" s="6" t="inlineStr">
        <is>
          <t>RENOVATION SUBTOTAL</t>
        </is>
      </c>
      <c r="B29" s="10">
        <f>IF(B27="","",B27+B28)</f>
        <v/>
      </c>
      <c r="C29" s="10">
        <f>IF(C27="","",C27+C28)</f>
        <v/>
      </c>
      <c r="D29" s="10">
        <f>IF(D27="","",D27+D28)</f>
        <v/>
      </c>
      <c r="E29" s="10">
        <f>IF(E27="","",E27+E28)</f>
        <v/>
      </c>
      <c r="F29" s="10">
        <f>IF(F27="","",F27+F28)</f>
        <v/>
      </c>
    </row>
    <row r="31">
      <c r="A31" s="4" t="inlineStr">
        <is>
          <t>SUBSIDIES (JPY) — SUBTRACT</t>
        </is>
      </c>
      <c r="B31" s="5" t="n"/>
      <c r="C31" s="5" t="n"/>
      <c r="D31" s="5" t="n"/>
      <c r="E31" s="5" t="n"/>
      <c r="F31" s="5" t="n"/>
    </row>
    <row r="32">
      <c r="A32" s="6" t="inlineStr">
        <is>
          <t>Regional Revitalization Grant</t>
        </is>
      </c>
      <c r="B32" s="9" t="n">
        <v>1000000</v>
      </c>
      <c r="C32" s="9" t="n"/>
      <c r="D32" s="9" t="n"/>
      <c r="E32" s="9" t="n"/>
      <c r="F32" s="9" t="n"/>
    </row>
    <row r="33">
      <c r="A33" s="6" t="inlineStr">
        <is>
          <t>Seismic Retrofit Subsidy</t>
        </is>
      </c>
      <c r="B33" s="9" t="n">
        <v>1000000</v>
      </c>
      <c r="C33" s="9" t="n"/>
      <c r="D33" s="9" t="n"/>
      <c r="E33" s="9" t="n"/>
      <c r="F33" s="9" t="n"/>
    </row>
    <row r="34">
      <c r="A34" s="6" t="inlineStr">
        <is>
          <t>Energy Efficiency Subsidy</t>
        </is>
      </c>
      <c r="B34" s="9" t="n"/>
      <c r="C34" s="9" t="n"/>
      <c r="D34" s="9" t="n"/>
      <c r="E34" s="9" t="n"/>
      <c r="F34" s="9" t="n"/>
    </row>
    <row r="35">
      <c r="A35" s="6" t="inlineStr">
        <is>
          <t>Other Subsidies</t>
        </is>
      </c>
      <c r="B35" s="9" t="n"/>
      <c r="C35" s="9" t="n"/>
      <c r="D35" s="9" t="n"/>
      <c r="E35" s="9" t="n"/>
      <c r="F35" s="9" t="n"/>
    </row>
    <row r="36">
      <c r="A36" s="6" t="inlineStr">
        <is>
          <t>SUBSIDY TOTAL</t>
        </is>
      </c>
      <c r="B36" s="10">
        <f>SUM(B32:B35)</f>
        <v/>
      </c>
      <c r="C36" s="10">
        <f>SUM(C32:C35)</f>
        <v/>
      </c>
      <c r="D36" s="10">
        <f>SUM(D32:D35)</f>
        <v/>
      </c>
      <c r="E36" s="10">
        <f>SUM(E32:E35)</f>
        <v/>
      </c>
      <c r="F36" s="10">
        <f>SUM(F32:F35)</f>
        <v/>
      </c>
    </row>
    <row r="38">
      <c r="A38" s="4" t="inlineStr">
        <is>
          <t>ANNUAL HOLDING COSTS (JPY)</t>
        </is>
      </c>
      <c r="B38" s="5" t="n"/>
      <c r="C38" s="5" t="n"/>
      <c r="D38" s="5" t="n"/>
      <c r="E38" s="5" t="n"/>
      <c r="F38" s="5" t="n"/>
    </row>
    <row r="39">
      <c r="A39" s="6" t="inlineStr">
        <is>
          <t>Fixed Asset Tax</t>
        </is>
      </c>
      <c r="B39" s="9" t="n">
        <v>30000</v>
      </c>
      <c r="C39" s="9" t="n"/>
      <c r="D39" s="9" t="n"/>
      <c r="E39" s="9" t="n"/>
      <c r="F39" s="9" t="n"/>
    </row>
    <row r="40">
      <c r="A40" s="6" t="inlineStr">
        <is>
          <t>City Planning Tax</t>
        </is>
      </c>
      <c r="B40" s="9" t="n"/>
      <c r="C40" s="9" t="n"/>
      <c r="D40" s="9" t="n"/>
      <c r="E40" s="9" t="n"/>
      <c r="F40" s="9" t="n"/>
    </row>
    <row r="41">
      <c r="A41" s="6" t="inlineStr">
        <is>
          <t>Insurance</t>
        </is>
      </c>
      <c r="B41" s="9" t="n">
        <v>40000</v>
      </c>
      <c r="C41" s="9" t="n"/>
      <c r="D41" s="9" t="n"/>
      <c r="E41" s="9" t="n"/>
      <c r="F41" s="9" t="n"/>
    </row>
    <row r="42">
      <c r="A42" s="6" t="inlineStr">
        <is>
          <t>Utilities (annual)</t>
        </is>
      </c>
      <c r="B42" s="9" t="n">
        <v>150000</v>
      </c>
      <c r="C42" s="9" t="n"/>
      <c r="D42" s="9" t="n"/>
      <c r="E42" s="9" t="n"/>
      <c r="F42" s="9" t="n"/>
    </row>
    <row r="43">
      <c r="A43" s="6" t="inlineStr">
        <is>
          <t>Snow Country Premium</t>
        </is>
      </c>
      <c r="B43" s="9" t="n">
        <v>500000</v>
      </c>
      <c r="C43" s="9" t="n"/>
      <c r="D43" s="9" t="n"/>
      <c r="E43" s="9" t="n"/>
      <c r="F43" s="9" t="n"/>
    </row>
    <row r="44">
      <c r="A44" s="6" t="inlineStr">
        <is>
          <t>Jichikai Fees</t>
        </is>
      </c>
      <c r="B44" s="9" t="n">
        <v>5000</v>
      </c>
      <c r="C44" s="9" t="n"/>
      <c r="D44" s="9" t="n"/>
      <c r="E44" s="9" t="n"/>
      <c r="F44" s="9" t="n"/>
    </row>
    <row r="45">
      <c r="A45" s="6" t="inlineStr">
        <is>
          <t>Tax Agent</t>
        </is>
      </c>
      <c r="B45" s="9" t="n">
        <v>40000</v>
      </c>
      <c r="C45" s="9" t="n"/>
      <c r="D45" s="9" t="n"/>
      <c r="E45" s="9" t="n"/>
      <c r="F45" s="9" t="n"/>
    </row>
    <row r="46">
      <c r="A46" s="6" t="inlineStr">
        <is>
          <t>ANNUAL HOLDING TOTAL</t>
        </is>
      </c>
      <c r="B46" s="10">
        <f>SUM(B39:B45)</f>
        <v/>
      </c>
      <c r="C46" s="10">
        <f>SUM(C39:C45)</f>
        <v/>
      </c>
      <c r="D46" s="10">
        <f>SUM(D39:D45)</f>
        <v/>
      </c>
      <c r="E46" s="10">
        <f>SUM(E39:E45)</f>
        <v/>
      </c>
      <c r="F46" s="10">
        <f>SUM(F39:F45)</f>
        <v/>
      </c>
    </row>
    <row r="48">
      <c r="A48" s="4" t="inlineStr">
        <is>
          <t>TOTAL INVESTMENT &amp; RETURNS</t>
        </is>
      </c>
      <c r="B48" s="5" t="n"/>
      <c r="C48" s="5" t="n"/>
      <c r="D48" s="5" t="n"/>
      <c r="E48" s="5" t="n"/>
      <c r="F48" s="5" t="n"/>
    </row>
    <row r="49">
      <c r="A49" s="6" t="inlineStr">
        <is>
          <t>TOTAL YEAR 1 COST</t>
        </is>
      </c>
      <c r="B49" s="10">
        <f>IF(B14="","",B22+B24+B29-B36)</f>
        <v/>
      </c>
      <c r="C49" s="10">
        <f>IF(C14="","",C22+C24+C29-C36)</f>
        <v/>
      </c>
      <c r="D49" s="10">
        <f>IF(D14="","",D22+D24+D29-D36)</f>
        <v/>
      </c>
      <c r="E49" s="10">
        <f>IF(E14="","",E22+E24+E29-E36)</f>
        <v/>
      </c>
      <c r="F49" s="10">
        <f>IF(F14="","",F22+F24+F29-F36)</f>
        <v/>
      </c>
    </row>
    <row r="50">
      <c r="A50" s="6" t="inlineStr">
        <is>
          <t>Expected Monthly Rent</t>
        </is>
      </c>
      <c r="B50" s="9" t="n">
        <v>80000</v>
      </c>
      <c r="C50" s="9" t="n"/>
      <c r="D50" s="9" t="n"/>
      <c r="E50" s="9" t="n"/>
      <c r="F50" s="9" t="n"/>
    </row>
    <row r="51">
      <c r="A51" s="6" t="inlineStr">
        <is>
          <t>Annual Gross Rent</t>
        </is>
      </c>
      <c r="B51" s="10">
        <f>IF(B50="","",B50*12)</f>
        <v/>
      </c>
      <c r="C51" s="10">
        <f>IF(C50="","",C50*12)</f>
        <v/>
      </c>
      <c r="D51" s="10">
        <f>IF(D50="","",D50*12)</f>
        <v/>
      </c>
      <c r="E51" s="10">
        <f>IF(E50="","",E50*12)</f>
        <v/>
      </c>
      <c r="F51" s="10">
        <f>IF(F50="","",F50*12)</f>
        <v/>
      </c>
    </row>
    <row r="52">
      <c r="A52" s="6" t="inlineStr">
        <is>
          <t>Net Annual Income</t>
        </is>
      </c>
      <c r="B52" s="10">
        <f>IF(B50="","",B51-B46)</f>
        <v/>
      </c>
      <c r="C52" s="10">
        <f>IF(C50="","",C51-C46)</f>
        <v/>
      </c>
      <c r="D52" s="10">
        <f>IF(D50="","",D51-D46)</f>
        <v/>
      </c>
      <c r="E52" s="10">
        <f>IF(E50="","",E51-E46)</f>
        <v/>
      </c>
      <c r="F52" s="10">
        <f>IF(F50="","",F51-F46)</f>
        <v/>
      </c>
    </row>
    <row r="53">
      <c r="A53" s="6" t="inlineStr">
        <is>
          <t>Gross Yield</t>
        </is>
      </c>
      <c r="B53" s="11">
        <f>IF(B49=0,"",B51/B49)</f>
        <v/>
      </c>
      <c r="C53" s="11">
        <f>IF(C49=0,"",C51/C49)</f>
        <v/>
      </c>
      <c r="D53" s="11">
        <f>IF(D49=0,"",D51/D49)</f>
        <v/>
      </c>
      <c r="E53" s="11">
        <f>IF(E49=0,"",E51/E49)</f>
        <v/>
      </c>
      <c r="F53" s="11">
        <f>IF(F49=0,"",F51/F49)</f>
        <v/>
      </c>
    </row>
    <row r="54">
      <c r="A54" s="6" t="inlineStr">
        <is>
          <t>Break-Even (years)</t>
        </is>
      </c>
      <c r="B54" s="12">
        <f>IF(B52&lt;=0,"N/A",ROUND(B49/B52,1))</f>
        <v/>
      </c>
      <c r="C54" s="12">
        <f>IF(C52&lt;=0,"N/A",ROUND(C49/C52,1))</f>
        <v/>
      </c>
      <c r="D54" s="12">
        <f>IF(D52&lt;=0,"N/A",ROUND(D49/D52,1))</f>
        <v/>
      </c>
      <c r="E54" s="12">
        <f>IF(E52&lt;=0,"N/A",ROUND(E49/E52,1))</f>
        <v/>
      </c>
      <c r="F54" s="12">
        <f>IF(F52&lt;=0,"N/A",ROUND(F49/F52,1))</f>
        <v/>
      </c>
    </row>
  </sheetData>
  <mergeCells count="8">
    <mergeCell ref="A38:F38"/>
    <mergeCell ref="A2:F2"/>
    <mergeCell ref="A13:F13"/>
    <mergeCell ref="A1:F1"/>
    <mergeCell ref="A5:F5"/>
    <mergeCell ref="A31:F31"/>
    <mergeCell ref="A48:F48"/>
    <mergeCell ref="A26:F2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3B82F6"/>
    <outlinePr summaryBelow="1" summaryRight="1"/>
    <pageSetUpPr/>
  </sheetPr>
  <dimension ref="A1:D47"/>
  <sheetViews>
    <sheetView workbookViewId="0">
      <selection activeCell="A1" sqref="A1"/>
    </sheetView>
  </sheetViews>
  <sheetFormatPr baseColWidth="8" defaultRowHeight="15"/>
  <cols>
    <col width="40" customWidth="1" min="1" max="1"/>
    <col width="20" customWidth="1" min="2" max="2"/>
    <col width="20" customWidth="1" min="3" max="3"/>
    <col width="40" customWidth="1" min="4" max="4"/>
  </cols>
  <sheetData>
    <row r="1">
      <c r="A1" s="13" t="inlineStr">
        <is>
          <t>Akiya Cost Reference Guide</t>
        </is>
      </c>
    </row>
    <row r="2">
      <c r="A2" s="2" t="inlineStr">
        <is>
          <t>Source: The Akiya Playbook (Chapter 8) + Perplexity Sonar Research 2026</t>
        </is>
      </c>
    </row>
    <row r="4">
      <c r="A4" s="14" t="inlineStr">
        <is>
          <t>Item</t>
        </is>
      </c>
      <c r="B4" s="14" t="inlineStr">
        <is>
          <t>Low Estimate (JPY)</t>
        </is>
      </c>
      <c r="C4" s="14" t="inlineStr">
        <is>
          <t>High Estimate (JPY)</t>
        </is>
      </c>
      <c r="D4" s="14" t="inlineStr">
        <is>
          <t>Notes</t>
        </is>
      </c>
    </row>
    <row r="5">
      <c r="A5" s="4" t="inlineStr">
        <is>
          <t>RENOVATION - COSMETIC</t>
        </is>
      </c>
      <c r="B5" s="5" t="n"/>
      <c r="C5" s="5" t="n"/>
      <c r="D5" s="5" t="n"/>
    </row>
    <row r="6">
      <c r="A6" s="6" t="inlineStr">
        <is>
          <t>Interior paint/wallpaper</t>
        </is>
      </c>
      <c r="B6" s="15" t="n">
        <v>500000</v>
      </c>
      <c r="C6" s="15" t="n">
        <v>1500000</v>
      </c>
      <c r="D6" s="16" t="inlineStr">
        <is>
          <t>Per house, rural pricing</t>
        </is>
      </c>
    </row>
    <row r="7">
      <c r="A7" s="6" t="inlineStr">
        <is>
          <t>Tatami replacement (per mat)</t>
        </is>
      </c>
      <c r="B7" s="15" t="n">
        <v>5000</v>
      </c>
      <c r="C7" s="15" t="n">
        <v>15000</v>
      </c>
      <c r="D7" s="16" t="inlineStr">
        <is>
          <t>6-8 mats per room typical</t>
        </is>
      </c>
    </row>
    <row r="8">
      <c r="A8" s="6" t="inlineStr">
        <is>
          <t>Flooring</t>
        </is>
      </c>
      <c r="B8" s="15" t="n">
        <v>300000</v>
      </c>
      <c r="C8" s="15" t="n">
        <v>800000</v>
      </c>
      <c r="D8" s="16" t="inlineStr"/>
    </row>
    <row r="9">
      <c r="A9" s="4" t="inlineStr"/>
      <c r="B9" s="5" t="n"/>
      <c r="C9" s="5" t="n"/>
      <c r="D9" s="5" t="n"/>
    </row>
    <row r="10">
      <c r="A10" s="4" t="inlineStr">
        <is>
          <t>RENOVATION - FUNCTIONAL</t>
        </is>
      </c>
      <c r="B10" s="5" t="n"/>
      <c r="C10" s="5" t="n"/>
      <c r="D10" s="5" t="n"/>
    </row>
    <row r="11">
      <c r="A11" s="6" t="inlineStr">
        <is>
          <t>Kitchen</t>
        </is>
      </c>
      <c r="B11" s="15" t="n">
        <v>500000</v>
      </c>
      <c r="C11" s="15" t="n">
        <v>2000000</v>
      </c>
      <c r="D11" s="16" t="inlineStr">
        <is>
          <t>Basic to full replacement</t>
        </is>
      </c>
    </row>
    <row r="12">
      <c r="A12" s="6" t="inlineStr">
        <is>
          <t>Bathroom</t>
        </is>
      </c>
      <c r="B12" s="15" t="n">
        <v>500000</v>
      </c>
      <c r="C12" s="15" t="n">
        <v>1500000</v>
      </c>
      <c r="D12" s="16" t="inlineStr"/>
    </row>
    <row r="13">
      <c r="A13" s="6" t="inlineStr">
        <is>
          <t>Electrical upgrade (30A to 50A)</t>
        </is>
      </c>
      <c r="B13" s="15" t="n">
        <v>300000</v>
      </c>
      <c r="C13" s="15" t="n">
        <v>600000</v>
      </c>
      <c r="D13" s="16" t="inlineStr">
        <is>
          <t>Essential for modern appliances</t>
        </is>
      </c>
    </row>
    <row r="14">
      <c r="A14" s="6" t="inlineStr">
        <is>
          <t>Plumbing</t>
        </is>
      </c>
      <c r="B14" s="15" t="n">
        <v>200000</v>
      </c>
      <c r="C14" s="15" t="n">
        <v>800000</v>
      </c>
      <c r="D14" s="16" t="inlineStr"/>
    </row>
    <row r="15">
      <c r="A15" s="4" t="inlineStr"/>
      <c r="B15" s="5" t="n"/>
      <c r="C15" s="5" t="n"/>
      <c r="D15" s="5" t="n"/>
    </row>
    <row r="16">
      <c r="A16" s="4" t="inlineStr">
        <is>
          <t>RENOVATION - STRUCTURAL</t>
        </is>
      </c>
      <c r="B16" s="5" t="n"/>
      <c r="C16" s="5" t="n"/>
      <c r="D16" s="5" t="n"/>
    </row>
    <row r="17">
      <c r="A17" s="6" t="inlineStr">
        <is>
          <t>Roof repair/replacement</t>
        </is>
      </c>
      <c r="B17" s="15" t="n">
        <v>500000</v>
      </c>
      <c r="C17" s="15" t="n">
        <v>3000000</v>
      </c>
      <c r="D17" s="16" t="inlineStr">
        <is>
          <t>Check for leaks first</t>
        </is>
      </c>
    </row>
    <row r="18">
      <c r="A18" s="6" t="inlineStr">
        <is>
          <t>Seismic retrofitting</t>
        </is>
      </c>
      <c r="B18" s="15" t="n">
        <v>1000000</v>
      </c>
      <c r="C18" s="15" t="n">
        <v>3000000</v>
      </c>
      <c r="D18" s="16" t="inlineStr">
        <is>
          <t>Required for pre-1981 buildings</t>
        </is>
      </c>
    </row>
    <row r="19">
      <c r="A19" s="6" t="inlineStr">
        <is>
          <t>Termite treatment</t>
        </is>
      </c>
      <c r="B19" s="15" t="n">
        <v>50000</v>
      </c>
      <c r="C19" s="15" t="n">
        <v>200000</v>
      </c>
      <c r="D19" s="16" t="inlineStr">
        <is>
          <t>Beam replacement: Y150K+/beam</t>
        </is>
      </c>
    </row>
    <row r="20">
      <c r="A20" s="6" t="inlineStr">
        <is>
          <t>Septic system (gappei jokaso)</t>
        </is>
      </c>
      <c r="B20" s="15" t="n">
        <v>1500000</v>
      </c>
      <c r="C20" s="15" t="n">
        <v>2500000</v>
      </c>
      <c r="D20" s="16" t="inlineStr">
        <is>
          <t>If not on municipal sewage</t>
        </is>
      </c>
    </row>
    <row r="21">
      <c r="A21" s="6" t="inlineStr">
        <is>
          <t>Asbestos removal</t>
        </is>
      </c>
      <c r="B21" s="15" t="n">
        <v>500000</v>
      </c>
      <c r="C21" s="15" t="n">
        <v>2000000</v>
      </c>
      <c r="D21" s="16" t="inlineStr">
        <is>
          <t>Common in pre-1980 buildings</t>
        </is>
      </c>
    </row>
    <row r="22">
      <c r="A22" s="6" t="inlineStr">
        <is>
          <t>Debris/cleanup</t>
        </is>
      </c>
      <c r="B22" s="15" t="n">
        <v>100000</v>
      </c>
      <c r="C22" s="15" t="n">
        <v>800000</v>
      </c>
      <c r="D22" s="16" t="inlineStr">
        <is>
          <t>Varies wildly</t>
        </is>
      </c>
    </row>
    <row r="23">
      <c r="A23" s="6" t="inlineStr">
        <is>
          <t>Building permits (post-Apr 2025)</t>
        </is>
      </c>
      <c r="B23" s="15" t="n">
        <v>200000</v>
      </c>
      <c r="C23" s="15" t="n">
        <v>500000</v>
      </c>
      <c r="D23" s="16" t="inlineStr">
        <is>
          <t>New for 2-story wooden</t>
        </is>
      </c>
    </row>
    <row r="24">
      <c r="A24" s="4" t="inlineStr"/>
      <c r="B24" s="5" t="n"/>
      <c r="C24" s="5" t="n"/>
      <c r="D24" s="5" t="n"/>
    </row>
    <row r="25">
      <c r="A25" s="4" t="inlineStr">
        <is>
          <t>ACQUISITION FEES</t>
        </is>
      </c>
      <c r="B25" s="5" t="n"/>
      <c r="C25" s="5" t="n"/>
      <c r="D25" s="5" t="n"/>
    </row>
    <row r="26">
      <c r="A26" s="6" t="inlineStr">
        <is>
          <t>Agent commission</t>
        </is>
      </c>
      <c r="B26" s="17" t="n"/>
      <c r="C26" s="17" t="n"/>
      <c r="D26" s="16" t="inlineStr">
        <is>
          <t>(Price x 3%) + Y60,000 + 10% tax</t>
        </is>
      </c>
    </row>
    <row r="27">
      <c r="A27" s="6" t="inlineStr">
        <is>
          <t>Registration tax - Land</t>
        </is>
      </c>
      <c r="B27" s="17" t="n"/>
      <c r="C27" s="17" t="n"/>
      <c r="D27" s="16" t="inlineStr">
        <is>
          <t>Assessed value x 1.5%</t>
        </is>
      </c>
    </row>
    <row r="28">
      <c r="A28" s="6" t="inlineStr">
        <is>
          <t>Registration tax - Building</t>
        </is>
      </c>
      <c r="B28" s="17" t="n"/>
      <c r="C28" s="17" t="n"/>
      <c r="D28" s="16" t="inlineStr">
        <is>
          <t>Assessed value x 2.0%</t>
        </is>
      </c>
    </row>
    <row r="29">
      <c r="A29" s="6" t="inlineStr">
        <is>
          <t>Stamp duty</t>
        </is>
      </c>
      <c r="B29" s="15" t="n">
        <v>200</v>
      </c>
      <c r="C29" s="15" t="n">
        <v>10000</v>
      </c>
      <c r="D29" s="16" t="inlineStr">
        <is>
          <t>Based on contract value</t>
        </is>
      </c>
    </row>
    <row r="30">
      <c r="A30" s="6" t="inlineStr">
        <is>
          <t>Judicial scrivener</t>
        </is>
      </c>
      <c r="B30" s="15" t="n">
        <v>40000</v>
      </c>
      <c r="C30" s="15" t="n">
        <v>200000</v>
      </c>
      <c r="D30" s="16" t="inlineStr">
        <is>
          <t>Y40-70K for simple transfers</t>
        </is>
      </c>
    </row>
    <row r="31">
      <c r="A31" s="6" t="inlineStr">
        <is>
          <t>Professional inspection</t>
        </is>
      </c>
      <c r="B31" s="15" t="n">
        <v>10000</v>
      </c>
      <c r="C31" s="15" t="n">
        <v>70000</v>
      </c>
      <c r="D31" s="16" t="inlineStr">
        <is>
          <t>Y50-70K for detached house</t>
        </is>
      </c>
    </row>
    <row r="32">
      <c r="A32" s="6" t="inlineStr">
        <is>
          <t>Translation (per document)</t>
        </is>
      </c>
      <c r="B32" s="15" t="n">
        <v>10000</v>
      </c>
      <c r="C32" s="15" t="n">
        <v>30000</v>
      </c>
      <c r="D32" s="16" t="inlineStr"/>
    </row>
    <row r="33">
      <c r="A33" s="4" t="inlineStr"/>
      <c r="B33" s="5" t="n"/>
      <c r="C33" s="5" t="n"/>
      <c r="D33" s="5" t="n"/>
    </row>
    <row r="34">
      <c r="A34" s="4" t="inlineStr">
        <is>
          <t>ANNUAL HOLDING</t>
        </is>
      </c>
      <c r="B34" s="5" t="n"/>
      <c r="C34" s="5" t="n"/>
      <c r="D34" s="5" t="n"/>
    </row>
    <row r="35">
      <c r="A35" s="6" t="inlineStr">
        <is>
          <t>Fixed asset tax</t>
        </is>
      </c>
      <c r="B35" s="15" t="n">
        <v>20000</v>
      </c>
      <c r="C35" s="15" t="n">
        <v>100000</v>
      </c>
      <c r="D35" s="16" t="inlineStr">
        <is>
          <t>Rural. 1.4% of assessed value</t>
        </is>
      </c>
    </row>
    <row r="36">
      <c r="A36" s="6" t="inlineStr">
        <is>
          <t>City planning tax</t>
        </is>
      </c>
      <c r="B36" s="15" t="n">
        <v>0</v>
      </c>
      <c r="C36" s="15" t="n">
        <v>50000</v>
      </c>
      <c r="D36" s="16" t="inlineStr">
        <is>
          <t>Only in urbanization areas</t>
        </is>
      </c>
    </row>
    <row r="37">
      <c r="A37" s="6" t="inlineStr">
        <is>
          <t>Insurance (fire + earthquake)</t>
        </is>
      </c>
      <c r="B37" s="15" t="n">
        <v>30000</v>
      </c>
      <c r="C37" s="15" t="n">
        <v>50000</v>
      </c>
      <c r="D37" s="16" t="inlineStr">
        <is>
          <t>Rural</t>
        </is>
      </c>
    </row>
    <row r="38">
      <c r="A38" s="6" t="inlineStr">
        <is>
          <t>Utilities (even if vacant)</t>
        </is>
      </c>
      <c r="B38" s="15" t="n">
        <v>120000</v>
      </c>
      <c r="C38" s="15" t="n">
        <v>180000</v>
      </c>
      <c r="D38" s="16" t="inlineStr">
        <is>
          <t>Per year</t>
        </is>
      </c>
    </row>
    <row r="39">
      <c r="A39" s="6" t="inlineStr">
        <is>
          <t>Snow country premium</t>
        </is>
      </c>
      <c r="B39" s="15" t="n">
        <v>320000</v>
      </c>
      <c r="C39" s="15" t="n">
        <v>940000</v>
      </c>
      <c r="D39" s="16" t="inlineStr">
        <is>
          <t>Heating + snow removal/year</t>
        </is>
      </c>
    </row>
    <row r="40">
      <c r="A40" s="6" t="inlineStr">
        <is>
          <t>Jichikai fees</t>
        </is>
      </c>
      <c r="B40" s="15" t="n">
        <v>3000</v>
      </c>
      <c r="C40" s="15" t="n">
        <v>10000</v>
      </c>
      <c r="D40" s="16" t="inlineStr">
        <is>
          <t>Per year</t>
        </is>
      </c>
    </row>
    <row r="41">
      <c r="A41" s="6" t="inlineStr">
        <is>
          <t>Tax agent (non-resident)</t>
        </is>
      </c>
      <c r="B41" s="15" t="n">
        <v>30000</v>
      </c>
      <c r="C41" s="15" t="n">
        <v>50000</v>
      </c>
      <c r="D41" s="16" t="inlineStr">
        <is>
          <t>Per year</t>
        </is>
      </c>
    </row>
    <row r="42">
      <c r="A42" s="4" t="inlineStr"/>
      <c r="B42" s="5" t="n"/>
      <c r="C42" s="5" t="n"/>
      <c r="D42" s="5" t="n"/>
    </row>
    <row r="43">
      <c r="A43" s="4" t="inlineStr">
        <is>
          <t>SUBSIDIES (CHECK MUNICIPALITY)</t>
        </is>
      </c>
      <c r="B43" s="5" t="n"/>
      <c r="C43" s="5" t="n"/>
      <c r="D43" s="5" t="n"/>
    </row>
    <row r="44">
      <c r="A44" s="6" t="inlineStr">
        <is>
          <t>Regional revitalization</t>
        </is>
      </c>
      <c r="B44" s="15" t="n">
        <v>500000</v>
      </c>
      <c r="C44" s="15" t="n">
        <v>2000000</v>
      </c>
      <c r="D44" s="16" t="inlineStr">
        <is>
          <t>Requires residency commitment</t>
        </is>
      </c>
    </row>
    <row r="45">
      <c r="A45" s="6" t="inlineStr">
        <is>
          <t>Seismic retrofit</t>
        </is>
      </c>
      <c r="B45" s="15" t="n">
        <v>1000000</v>
      </c>
      <c r="C45" s="15" t="n">
        <v>3000000</v>
      </c>
      <c r="D45" s="16" t="inlineStr">
        <is>
          <t>30-50% of costs</t>
        </is>
      </c>
    </row>
    <row r="46">
      <c r="A46" s="6" t="inlineStr">
        <is>
          <t>Energy efficiency</t>
        </is>
      </c>
      <c r="B46" s="15" t="n">
        <v>1000000</v>
      </c>
      <c r="C46" s="15" t="n">
        <v>2500000</v>
      </c>
      <c r="D46" s="16" t="inlineStr">
        <is>
          <t>30-50% of costs</t>
        </is>
      </c>
    </row>
    <row r="47">
      <c r="A47" s="6" t="inlineStr">
        <is>
          <t>Stacking total possible</t>
        </is>
      </c>
      <c r="B47" s="15" t="n">
        <v>3500000</v>
      </c>
      <c r="C47" s="15" t="n">
        <v>4800000</v>
      </c>
      <c r="D47" s="16" t="inlineStr">
        <is>
          <t>40-50% of project costs</t>
        </is>
      </c>
    </row>
  </sheetData>
  <mergeCells count="13">
    <mergeCell ref="A1:D1"/>
    <mergeCell ref="A5:D5"/>
    <mergeCell ref="A9:D9"/>
    <mergeCell ref="A34:D34"/>
    <mergeCell ref="A15:D15"/>
    <mergeCell ref="A25:D25"/>
    <mergeCell ref="A43:D43"/>
    <mergeCell ref="A24:D24"/>
    <mergeCell ref="A2:D2"/>
    <mergeCell ref="A16:D16"/>
    <mergeCell ref="A33:D33"/>
    <mergeCell ref="A10:D10"/>
    <mergeCell ref="A42:D4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2026-03-26T08:32:12Z</dcterms:created>
  <dcterms:modified xmlns:dcterms="http://purl.org/dc/terms/" xmlns:xsi="http://www.w3.org/2001/XMLSchema-instance" xsi:type="dcterms:W3CDTF">2026-03-26T08:32:12Z</dcterms:modified>
</cp:coreProperties>
</file>